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Documents\KTS Ekologie\"/>
    </mc:Choice>
  </mc:AlternateContent>
  <xr:revisionPtr revIDLastSave="0" documentId="8_{FBBD9B61-B8CA-4ADD-A738-865634A7CAE0}" xr6:coauthVersionLast="47" xr6:coauthVersionMax="47" xr10:uidLastSave="{00000000-0000-0000-0000-000000000000}"/>
  <bookViews>
    <workbookView xWindow="-120" yWindow="-120" windowWidth="29040" windowHeight="15720" activeTab="1" xr2:uid="{00A15AB7-BE44-4EF4-AAC4-92D10B48E2D2}"/>
  </bookViews>
  <sheets>
    <sheet name="Výchozí podklad" sheetId="3" r:id="rId1"/>
    <sheet name="Ke zveřejnění" sheetId="4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3" l="1"/>
  <c r="B30" i="3"/>
  <c r="F9" i="3" l="1"/>
  <c r="F16" i="3"/>
  <c r="F7" i="3"/>
  <c r="B33" i="3"/>
  <c r="F19" i="3" l="1"/>
  <c r="G19" i="3" s="1"/>
  <c r="B34" i="3"/>
  <c r="C26" i="3"/>
  <c r="G26" i="3" s="1"/>
  <c r="B46" i="4"/>
  <c r="B50" i="4" s="1"/>
  <c r="B41" i="4"/>
  <c r="G13" i="3"/>
  <c r="G9" i="3"/>
  <c r="G7" i="3"/>
  <c r="F21" i="3"/>
  <c r="G21" i="3" s="1"/>
  <c r="F18" i="3"/>
  <c r="F17" i="3"/>
  <c r="F15" i="3"/>
  <c r="F14" i="3"/>
  <c r="F13" i="3"/>
  <c r="G25" i="3"/>
  <c r="G24" i="3"/>
  <c r="G23" i="3"/>
  <c r="G18" i="3"/>
  <c r="G17" i="3"/>
  <c r="G16" i="3"/>
  <c r="G15" i="3"/>
  <c r="G14" i="3"/>
  <c r="B29" i="3" l="1"/>
  <c r="C31" i="3" l="1"/>
  <c r="C29" i="3" l="1"/>
  <c r="C30" i="3"/>
</calcChain>
</file>

<file path=xl/sharedStrings.xml><?xml version="1.0" encoding="utf-8"?>
<sst xmlns="http://schemas.openxmlformats.org/spreadsheetml/2006/main" count="79" uniqueCount="64">
  <si>
    <t>obec</t>
  </si>
  <si>
    <t>období</t>
  </si>
  <si>
    <t>počet obyvatel</t>
  </si>
  <si>
    <t>odpad</t>
  </si>
  <si>
    <t xml:space="preserve">kat. č. </t>
  </si>
  <si>
    <t>množství t</t>
  </si>
  <si>
    <t xml:space="preserve">kg na občana </t>
  </si>
  <si>
    <t>Obaly obsahující zbytky nebezpečných látek nebo obaly těmito látkami znečištěné</t>
  </si>
  <si>
    <t>Papír a lepenka</t>
  </si>
  <si>
    <t>Sklo</t>
  </si>
  <si>
    <t>Oděvy</t>
  </si>
  <si>
    <t>Jedlý tuk a olej</t>
  </si>
  <si>
    <t>Dřevo neuvedené pod číslem 200137</t>
  </si>
  <si>
    <t>Plasty</t>
  </si>
  <si>
    <t>Kovy</t>
  </si>
  <si>
    <t>Biologicky rozložitelný odpad</t>
  </si>
  <si>
    <t>Směsný komunální odpad - skládka</t>
  </si>
  <si>
    <t>Směsný komunální odpad - spalovna</t>
  </si>
  <si>
    <t>Objemný odpad - skládka</t>
  </si>
  <si>
    <t>Objemný odpad - spalovna</t>
  </si>
  <si>
    <t>Kovy (mimo systém)</t>
  </si>
  <si>
    <t>Papír a lepenka (mimo systém)</t>
  </si>
  <si>
    <t>Objemný odpad (mimo systém)</t>
  </si>
  <si>
    <t>celkem</t>
  </si>
  <si>
    <t>celkem tun</t>
  </si>
  <si>
    <t>vytříděné</t>
  </si>
  <si>
    <t>nevytříděné</t>
  </si>
  <si>
    <t>maximální množství na skládku</t>
  </si>
  <si>
    <t>navezené množství na skládku</t>
  </si>
  <si>
    <t>Co nás stojí odpadové hospodářství:</t>
  </si>
  <si>
    <t>Výdaje (Kč/rok):</t>
  </si>
  <si>
    <t>z toho:</t>
  </si>
  <si>
    <t>Za svoz a likvidaci SKO, velkoobjemových odpadů a nebezpečných odpadů:</t>
  </si>
  <si>
    <t xml:space="preserve">Celkem za svoz, likvidaci nebo odevzdání k dalšímu zpracování - SKO, BIO, plast, papír, sklo, jedlé oleje, velkoobjemové odpady a nebezpečné odpady </t>
  </si>
  <si>
    <t>Za svoz a předání ke zpracování BIO, plast, papír, sklo, jedlé oleje</t>
  </si>
  <si>
    <t>Příjmy (Kč/rok):</t>
  </si>
  <si>
    <t>Celkem odměny za třídění od společnosti EKO-KOM</t>
  </si>
  <si>
    <t>Rozdíl:</t>
  </si>
  <si>
    <t>Kolik doplácí obec z obecního rozpočtu</t>
  </si>
  <si>
    <t>Nebezpečný odpad</t>
  </si>
  <si>
    <t>Ostatní odpad</t>
  </si>
  <si>
    <t>Papír</t>
  </si>
  <si>
    <t>Dřevo</t>
  </si>
  <si>
    <t>Plast</t>
  </si>
  <si>
    <t>Bioodpad</t>
  </si>
  <si>
    <t>SKO</t>
  </si>
  <si>
    <t>Objemný odpad</t>
  </si>
  <si>
    <t xml:space="preserve">Obec je povinna zajistit, aby odděleně soustřeďované recyklované složky komunálního odpadu (papír, plast, sklo, kovy, biooodpad, oděvy, jedlé oleje a tuky) tvořily v kalendářním roce 2025 alespoň 60 %. V dalších letech se tento podíl bude ještě zvyšovat. V případě nesplnění tohoto cíle hrozí obci sankce až do výše 200 000 Kč. </t>
  </si>
  <si>
    <t>Svozová firma: KTS Ekologie s.r.o.</t>
  </si>
  <si>
    <t>z toho svoz z nádob</t>
  </si>
  <si>
    <t>suma množství</t>
  </si>
  <si>
    <t xml:space="preserve">odpad </t>
  </si>
  <si>
    <t>x</t>
  </si>
  <si>
    <t>Barvy, tiskařské barvy, lepidla a pryskyřice obsahující nebezpečné látky</t>
  </si>
  <si>
    <t>Zemina a kamení neuvedené pod číslem 170503</t>
  </si>
  <si>
    <t>Cihly</t>
  </si>
  <si>
    <t>Vysoké Popovice</t>
  </si>
  <si>
    <t>Informace k odpadovému hospodářství v obci Vysoké Popovice za rok 2023</t>
  </si>
  <si>
    <t>Celkem vybráno na poplatcích (800 Kč/občan/rok)</t>
  </si>
  <si>
    <t xml:space="preserve">Přibližně 400 ks nádob mají občané na směsný (zbytkový) komunální odpad. </t>
  </si>
  <si>
    <t>V obcí jsou 3 velkoobjemové biokontejnery.</t>
  </si>
  <si>
    <t xml:space="preserve">Počet nádob: V systému "Door to door" bylo rozdáno celkem 90 ks nádob (240 l) na papír, 115 ks nádob (240 l) na plast. V systému máme 115 ks nádob (240 l) na bioodpad. </t>
  </si>
  <si>
    <r>
      <t xml:space="preserve">Na sběrných hnízdech má obec kontejnery 1100 l: plast 8 ks, papír </t>
    </r>
    <r>
      <rPr>
        <b/>
        <sz val="11"/>
        <rFont val="Calibri"/>
        <family val="2"/>
        <scheme val="minor"/>
      </rPr>
      <t>8</t>
    </r>
    <r>
      <rPr>
        <sz val="11"/>
        <rFont val="Calibri"/>
        <family val="2"/>
        <scheme val="minor"/>
      </rPr>
      <t xml:space="preserve"> ks, sklo čiré </t>
    </r>
    <r>
      <rPr>
        <b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ks, sklo barevné </t>
    </r>
    <r>
      <rPr>
        <b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ks, bio 4 ks, 2 ks nádob na jedlé oleje, kontejner na textil a kontejner na drobné elektro.</t>
    </r>
  </si>
  <si>
    <t>Na sběrném místě je velkoobjemový kontejner na suť, kov, dřevo a velkoobjem. Dále se sbírá elektroodpad a nebezečný odpad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</si>
</sst>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\ &quot;Kč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C66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1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0" fillId="0" borderId="3" xfId="0" applyBorder="1"/>
    <xf numFmtId="0" fontId="3" fillId="0" borderId="4" xfId="0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" xfId="0" applyBorder="1"/>
    <xf numFmtId="164" fontId="0" fillId="0" borderId="9" xfId="0" applyNumberFormat="1" applyBorder="1"/>
    <xf numFmtId="10" fontId="0" fillId="0" borderId="2" xfId="1" applyNumberFormat="1" applyFont="1" applyBorder="1"/>
    <xf numFmtId="164" fontId="5" fillId="0" borderId="10" xfId="0" applyNumberFormat="1" applyFont="1" applyBorder="1"/>
    <xf numFmtId="10" fontId="5" fillId="0" borderId="4" xfId="1" applyNumberFormat="1" applyFont="1" applyBorder="1"/>
    <xf numFmtId="164" fontId="6" fillId="0" borderId="11" xfId="0" applyNumberFormat="1" applyFont="1" applyBorder="1"/>
    <xf numFmtId="10" fontId="6" fillId="0" borderId="6" xfId="1" applyNumberFormat="1" applyFont="1" applyBorder="1"/>
    <xf numFmtId="0" fontId="0" fillId="0" borderId="2" xfId="0" applyBorder="1"/>
    <xf numFmtId="0" fontId="0" fillId="0" borderId="6" xfId="0" applyBorder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0" fillId="0" borderId="1" xfId="0" applyBorder="1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11" xfId="0" applyBorder="1" applyAlignment="1">
      <alignment horizontal="center" vertical="center"/>
    </xf>
    <xf numFmtId="0" fontId="3" fillId="0" borderId="18" xfId="0" applyFont="1" applyBorder="1"/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0" fillId="0" borderId="9" xfId="0" applyBorder="1" applyAlignment="1">
      <alignment vertical="center"/>
    </xf>
    <xf numFmtId="10" fontId="0" fillId="0" borderId="0" xfId="1" applyNumberFormat="1" applyFont="1" applyBorder="1"/>
    <xf numFmtId="10" fontId="5" fillId="0" borderId="0" xfId="1" applyNumberFormat="1" applyFont="1" applyBorder="1"/>
    <xf numFmtId="10" fontId="6" fillId="0" borderId="0" xfId="1" applyNumberFormat="1" applyFont="1" applyBorder="1"/>
    <xf numFmtId="0" fontId="0" fillId="0" borderId="11" xfId="0" applyBorder="1" applyAlignment="1">
      <alignment vertical="center"/>
    </xf>
    <xf numFmtId="0" fontId="0" fillId="0" borderId="24" xfId="0" applyBorder="1" applyAlignment="1">
      <alignment wrapText="1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right" vertical="center"/>
    </xf>
    <xf numFmtId="2" fontId="0" fillId="0" borderId="27" xfId="0" applyNumberForma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2" fontId="0" fillId="0" borderId="21" xfId="0" applyNumberForma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4" xfId="0" applyFont="1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0" fontId="0" fillId="0" borderId="0" xfId="1" applyNumberFormat="1" applyFont="1" applyBorder="1" applyAlignment="1">
      <alignment horizontal="right"/>
    </xf>
    <xf numFmtId="10" fontId="5" fillId="0" borderId="0" xfId="1" applyNumberFormat="1" applyFont="1" applyBorder="1" applyAlignment="1">
      <alignment horizontal="right"/>
    </xf>
    <xf numFmtId="10" fontId="6" fillId="0" borderId="0" xfId="1" applyNumberFormat="1" applyFont="1" applyBorder="1" applyAlignment="1">
      <alignment horizontal="right"/>
    </xf>
    <xf numFmtId="0" fontId="3" fillId="0" borderId="18" xfId="0" applyFont="1" applyBorder="1" applyAlignment="1">
      <alignment horizontal="left"/>
    </xf>
    <xf numFmtId="0" fontId="3" fillId="0" borderId="31" xfId="0" applyFont="1" applyBorder="1" applyAlignment="1">
      <alignment wrapText="1"/>
    </xf>
    <xf numFmtId="0" fontId="3" fillId="0" borderId="17" xfId="0" applyFont="1" applyBorder="1"/>
    <xf numFmtId="0" fontId="3" fillId="0" borderId="32" xfId="0" applyFont="1" applyBorder="1" applyAlignment="1">
      <alignment horizontal="right"/>
    </xf>
    <xf numFmtId="0" fontId="3" fillId="0" borderId="32" xfId="0" applyFont="1" applyBorder="1" applyAlignment="1">
      <alignment horizontal="left"/>
    </xf>
    <xf numFmtId="2" fontId="0" fillId="0" borderId="28" xfId="0" applyNumberFormat="1" applyBorder="1" applyAlignment="1">
      <alignment horizontal="right"/>
    </xf>
    <xf numFmtId="0" fontId="2" fillId="0" borderId="13" xfId="0" applyFont="1" applyBorder="1" applyAlignment="1">
      <alignment horizontal="right" vertical="center"/>
    </xf>
    <xf numFmtId="2" fontId="0" fillId="0" borderId="6" xfId="0" applyNumberFormat="1" applyBorder="1" applyAlignment="1">
      <alignment horizontal="right" vertical="center"/>
    </xf>
    <xf numFmtId="0" fontId="0" fillId="7" borderId="19" xfId="0" applyFill="1" applyBorder="1" applyAlignment="1">
      <alignment horizontal="left" vertical="center"/>
    </xf>
    <xf numFmtId="0" fontId="0" fillId="8" borderId="19" xfId="0" applyFill="1" applyBorder="1" applyAlignment="1">
      <alignment horizontal="left" vertical="center"/>
    </xf>
    <xf numFmtId="0" fontId="0" fillId="9" borderId="19" xfId="0" applyFill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2" fillId="0" borderId="38" xfId="0" applyFont="1" applyBorder="1"/>
    <xf numFmtId="0" fontId="0" fillId="0" borderId="36" xfId="0" applyBorder="1"/>
    <xf numFmtId="0" fontId="0" fillId="0" borderId="37" xfId="0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right" vertical="center"/>
    </xf>
    <xf numFmtId="0" fontId="0" fillId="0" borderId="31" xfId="0" applyBorder="1" applyAlignment="1">
      <alignment wrapText="1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28" xfId="0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5" xfId="0" applyFont="1" applyBorder="1" applyAlignment="1">
      <alignment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33" xfId="0" applyFont="1" applyBorder="1" applyAlignment="1">
      <alignment wrapText="1"/>
    </xf>
    <xf numFmtId="0" fontId="1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0" fillId="0" borderId="40" xfId="0" applyBorder="1" applyAlignment="1">
      <alignment horizontal="right" vertical="center"/>
    </xf>
    <xf numFmtId="0" fontId="0" fillId="4" borderId="41" xfId="0" applyFill="1" applyBorder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5" borderId="39" xfId="0" applyFill="1" applyBorder="1" applyAlignment="1">
      <alignment horizontal="left" vertical="center"/>
    </xf>
    <xf numFmtId="165" fontId="3" fillId="0" borderId="2" xfId="0" applyNumberFormat="1" applyFont="1" applyBorder="1"/>
    <xf numFmtId="165" fontId="0" fillId="0" borderId="4" xfId="0" applyNumberFormat="1" applyBorder="1"/>
    <xf numFmtId="165" fontId="0" fillId="0" borderId="6" xfId="0" applyNumberFormat="1" applyBorder="1"/>
    <xf numFmtId="165" fontId="0" fillId="0" borderId="16" xfId="0" applyNumberFormat="1" applyBorder="1"/>
    <xf numFmtId="165" fontId="3" fillId="0" borderId="27" xfId="0" applyNumberFormat="1" applyFont="1" applyBorder="1"/>
    <xf numFmtId="0" fontId="9" fillId="0" borderId="0" xfId="0" applyFont="1"/>
    <xf numFmtId="0" fontId="10" fillId="0" borderId="0" xfId="0" applyFont="1"/>
    <xf numFmtId="2" fontId="0" fillId="0" borderId="16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2" fontId="0" fillId="0" borderId="29" xfId="0" applyNumberFormat="1" applyBorder="1" applyAlignment="1">
      <alignment horizontal="right" vertical="center"/>
    </xf>
    <xf numFmtId="0" fontId="0" fillId="3" borderId="30" xfId="0" applyFill="1" applyBorder="1" applyAlignment="1">
      <alignment horizontal="left" vertical="center"/>
    </xf>
    <xf numFmtId="0" fontId="0" fillId="0" borderId="23" xfId="0" applyBorder="1" applyAlignment="1">
      <alignment horizontal="right" vertical="center"/>
    </xf>
    <xf numFmtId="0" fontId="0" fillId="10" borderId="14" xfId="0" applyFill="1" applyBorder="1" applyAlignment="1">
      <alignment horizontal="left" vertical="center"/>
    </xf>
    <xf numFmtId="0" fontId="0" fillId="10" borderId="31" xfId="0" applyFill="1" applyBorder="1" applyAlignment="1">
      <alignment horizontal="left" vertical="center"/>
    </xf>
    <xf numFmtId="0" fontId="0" fillId="11" borderId="14" xfId="0" applyFill="1" applyBorder="1" applyAlignment="1">
      <alignment horizontal="left" vertical="center"/>
    </xf>
    <xf numFmtId="0" fontId="0" fillId="11" borderId="31" xfId="0" applyFill="1" applyBorder="1" applyAlignment="1">
      <alignment horizontal="left" vertical="center"/>
    </xf>
    <xf numFmtId="0" fontId="0" fillId="0" borderId="15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2" borderId="14" xfId="0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left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F99FF"/>
      <color rgb="FF996633"/>
      <color rgb="FFCC00FF"/>
      <color rgb="FFFFCCFF"/>
      <color rgb="FFCC66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>
                <a:solidFill>
                  <a:sysClr val="windowText" lastClr="000000"/>
                </a:solidFill>
              </a:rPr>
              <a:t>Množství odpadu na 1 občana v kg (2023)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850-483B-81B0-AE8CEF92D70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850-483B-81B0-AE8CEF92D701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850-483B-81B0-AE8CEF92D70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850-483B-81B0-AE8CEF92D70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8850-483B-81B0-AE8CEF92D7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('Výchozí podklad'!$E$13,'Výchozí podklad'!$E$14,'Výchozí podklad'!$E$17,'Výchozí podklad'!$E$18,'Výchozí podklad'!$E$19:$E$20)</c15:sqref>
                  </c15:fullRef>
                </c:ext>
              </c:extLst>
              <c:f>('Výchozí podklad'!$E$13,'Výchozí podklad'!$E$14,'Výchozí podklad'!$E$17,'Výchozí podklad'!$E$18,'Výchozí podklad'!$E$19)</c:f>
              <c:strCache>
                <c:ptCount val="5"/>
                <c:pt idx="0">
                  <c:v>Papír</c:v>
                </c:pt>
                <c:pt idx="1">
                  <c:v>Sklo</c:v>
                </c:pt>
                <c:pt idx="2">
                  <c:v>Plast</c:v>
                </c:pt>
                <c:pt idx="3">
                  <c:v>Bioodpad</c:v>
                </c:pt>
                <c:pt idx="4">
                  <c:v>SKO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('Výchozí podklad'!$G$13,'Výchozí podklad'!$G$14,'Výchozí podklad'!$G$17,'Výchozí podklad'!$G$18,'Výchozí podklad'!$G$19:$G$20)</c15:sqref>
                  </c15:fullRef>
                </c:ext>
              </c:extLst>
              <c:f>('Výchozí podklad'!$G$13,'Výchozí podklad'!$G$14,'Výchozí podklad'!$G$17,'Výchozí podklad'!$G$18,'Výchozí podklad'!$G$19)</c:f>
              <c:numCache>
                <c:formatCode>0.00</c:formatCode>
                <c:ptCount val="5"/>
                <c:pt idx="0">
                  <c:v>21.595598349381017</c:v>
                </c:pt>
                <c:pt idx="1">
                  <c:v>15.185694635488307</c:v>
                </c:pt>
                <c:pt idx="2">
                  <c:v>18.363136176066025</c:v>
                </c:pt>
                <c:pt idx="3">
                  <c:v>178.41815680880333</c:v>
                </c:pt>
                <c:pt idx="4">
                  <c:v>137.95048143053646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50-483B-81B0-AE8CEF92D7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45507472"/>
        <c:axId val="545498352"/>
        <c:axId val="0"/>
      </c:bar3DChart>
      <c:catAx>
        <c:axId val="54550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5498352"/>
        <c:crosses val="autoZero"/>
        <c:auto val="1"/>
        <c:lblAlgn val="ctr"/>
        <c:lblOffset val="100"/>
        <c:noMultiLvlLbl val="0"/>
      </c:catAx>
      <c:valAx>
        <c:axId val="54549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550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050">
                <a:solidFill>
                  <a:sysClr val="windowText" lastClr="000000"/>
                </a:solidFill>
              </a:rPr>
              <a:t>Plnění cíle vytříděnosti</a:t>
            </a:r>
            <a:r>
              <a:rPr lang="cs-CZ" sz="1050" baseline="0">
                <a:solidFill>
                  <a:sysClr val="windowText" lastClr="000000"/>
                </a:solidFill>
              </a:rPr>
              <a:t> v % (2023)</a:t>
            </a:r>
            <a:endParaRPr lang="cs-CZ" sz="105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4E1-4D17-A170-05F9758CBE01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4E1-4D17-A170-05F9758CBE01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E1-4D17-A170-05F9758CBE01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E1-4D17-A170-05F9758CBE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'Výchozí podklad'!$A$30:$A$31</c:f>
              <c:strCache>
                <c:ptCount val="2"/>
                <c:pt idx="0">
                  <c:v>vytříděné</c:v>
                </c:pt>
                <c:pt idx="1">
                  <c:v>nevytříděné</c:v>
                </c:pt>
              </c:strCache>
            </c:strRef>
          </c:cat>
          <c:val>
            <c:numRef>
              <c:f>'Výchozí podklad'!$C$30:$C$31</c:f>
              <c:numCache>
                <c:formatCode>0.00%</c:formatCode>
                <c:ptCount val="2"/>
                <c:pt idx="0">
                  <c:v>0.63601194504457115</c:v>
                </c:pt>
                <c:pt idx="1">
                  <c:v>0.36398805495542885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E1-4D17-A170-05F9758CB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Celkové</a:t>
            </a:r>
            <a:r>
              <a:rPr lang="cs-CZ" baseline="0"/>
              <a:t> množství odpadu (2023)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'Výchozí podklad'!$F$6</c:f>
              <c:strCache>
                <c:ptCount val="1"/>
                <c:pt idx="0">
                  <c:v>suma množství</c:v>
                </c:pt>
              </c:strCache>
            </c:strRef>
          </c:tx>
          <c:dPt>
            <c:idx val="0"/>
            <c:bubble3D val="0"/>
            <c:spPr>
              <a:solidFill>
                <a:srgbClr val="CC0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833-43E8-8C6C-33D9D889C682}"/>
              </c:ext>
            </c:extLst>
          </c:dPt>
          <c:dPt>
            <c:idx val="1"/>
            <c:bubble3D val="0"/>
            <c:spPr>
              <a:solidFill>
                <a:srgbClr val="FF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833-43E8-8C6C-33D9D889C682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833-43E8-8C6C-33D9D889C682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833-43E8-8C6C-33D9D889C682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833-43E8-8C6C-33D9D889C682}"/>
              </c:ext>
            </c:extLst>
          </c:dPt>
          <c:dPt>
            <c:idx val="5"/>
            <c:bubble3D val="0"/>
            <c:spPr>
              <a:solidFill>
                <a:srgbClr val="99663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833-43E8-8C6C-33D9D889C682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833-43E8-8C6C-33D9D889C68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4833-43E8-8C6C-33D9D889C682}"/>
              </c:ext>
            </c:extLst>
          </c:dPt>
          <c:dPt>
            <c:idx val="8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833-43E8-8C6C-33D9D889C682}"/>
              </c:ext>
            </c:extLst>
          </c:dPt>
          <c:dPt>
            <c:idx val="9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4833-43E8-8C6C-33D9D889C682}"/>
              </c:ext>
            </c:extLst>
          </c:dPt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33-43E8-8C6C-33D9D889C6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'Výchozí podklad'!$E$7:$E$22</c15:sqref>
                  </c15:fullRef>
                </c:ext>
              </c:extLst>
              <c:f>('Výchozí podklad'!$E$7,'Výchozí podklad'!$E$9,'Výchozí podklad'!$E$13:$E$19,'Výchozí podklad'!$E$21)</c:f>
              <c:strCache>
                <c:ptCount val="10"/>
                <c:pt idx="0">
                  <c:v>Nebezpečný odpad</c:v>
                </c:pt>
                <c:pt idx="1">
                  <c:v>Ostatní odpad</c:v>
                </c:pt>
                <c:pt idx="2">
                  <c:v>Papír</c:v>
                </c:pt>
                <c:pt idx="3">
                  <c:v>Sklo</c:v>
                </c:pt>
                <c:pt idx="4">
                  <c:v>Oděvy</c:v>
                </c:pt>
                <c:pt idx="5">
                  <c:v>Dřevo</c:v>
                </c:pt>
                <c:pt idx="6">
                  <c:v>Plast</c:v>
                </c:pt>
                <c:pt idx="7">
                  <c:v>Bioodpad</c:v>
                </c:pt>
                <c:pt idx="8">
                  <c:v>SKO</c:v>
                </c:pt>
                <c:pt idx="9">
                  <c:v>Objemný odpad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'Výchozí podklad'!$F$7:$F$22</c15:sqref>
                  </c15:fullRef>
                </c:ext>
              </c:extLst>
              <c:f>('Výchozí podklad'!$F$7,'Výchozí podklad'!$F$9,'Výchozí podklad'!$F$13:$F$19,'Výchozí podklad'!$F$21)</c:f>
              <c:numCache>
                <c:formatCode>General</c:formatCode>
                <c:ptCount val="10"/>
                <c:pt idx="0">
                  <c:v>1.0499999999999998</c:v>
                </c:pt>
                <c:pt idx="1">
                  <c:v>58.493900000000004</c:v>
                </c:pt>
                <c:pt idx="2">
                  <c:v>15.7</c:v>
                </c:pt>
                <c:pt idx="3">
                  <c:v>11.04</c:v>
                </c:pt>
                <c:pt idx="4">
                  <c:v>1.3560000000000001</c:v>
                </c:pt>
                <c:pt idx="5">
                  <c:v>0</c:v>
                </c:pt>
                <c:pt idx="6">
                  <c:v>13.35</c:v>
                </c:pt>
                <c:pt idx="7">
                  <c:v>129.71</c:v>
                </c:pt>
                <c:pt idx="8">
                  <c:v>100.28999999999999</c:v>
                </c:pt>
                <c:pt idx="9">
                  <c:v>26.48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4833-43E8-8C6C-33D9D889C68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647702</xdr:colOff>
      <xdr:row>26</xdr:row>
      <xdr:rowOff>142876</xdr:rowOff>
    </xdr:from>
    <xdr:to>
      <xdr:col>2</xdr:col>
      <xdr:colOff>438151</xdr:colOff>
      <xdr:row>36</xdr:row>
      <xdr:rowOff>76200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D92FA37-46D0-40D2-9A17-571E822C0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38099</xdr:colOff>
      <xdr:row>2</xdr:row>
      <xdr:rowOff>9526</xdr:rowOff>
    </xdr:from>
    <xdr:to>
      <xdr:col>2</xdr:col>
      <xdr:colOff>1104901</xdr:colOff>
      <xdr:row>8</xdr:row>
      <xdr:rowOff>180975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29A9805E-753B-4491-8631-52D1D1D2CE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647700</xdr:colOff>
      <xdr:row>9</xdr:row>
      <xdr:rowOff>104776</xdr:rowOff>
    </xdr:from>
    <xdr:to>
      <xdr:col>2</xdr:col>
      <xdr:colOff>447675</xdr:colOff>
      <xdr:row>26</xdr:row>
      <xdr:rowOff>19050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08CED08-BE8A-8A4F-14D1-873E503C9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110D9-A28C-4166-8850-C9B1E17FFD8C}">
  <dimension ref="A1:G44"/>
  <sheetViews>
    <sheetView workbookViewId="0">
      <selection activeCell="F32" sqref="F32"/>
    </sheetView>
  </sheetViews>
  <sheetFormatPr defaultRowHeight="15" x14ac:dyDescent="0.25"/>
  <cols>
    <col min="1" max="1" width="47.7109375" customWidth="1"/>
    <col min="2" max="3" width="18.7109375" customWidth="1"/>
    <col min="4" max="4" width="18.7109375" style="57" customWidth="1"/>
    <col min="5" max="6" width="18.7109375" customWidth="1"/>
    <col min="7" max="7" width="17.5703125" customWidth="1"/>
  </cols>
  <sheetData>
    <row r="1" spans="1:7" ht="15.75" thickBot="1" x14ac:dyDescent="0.3"/>
    <row r="2" spans="1:7" x14ac:dyDescent="0.25">
      <c r="A2" s="83" t="s">
        <v>0</v>
      </c>
      <c r="B2" s="1" t="s">
        <v>56</v>
      </c>
      <c r="C2" s="21"/>
      <c r="D2" s="58"/>
      <c r="E2" s="21"/>
      <c r="F2" s="21"/>
    </row>
    <row r="3" spans="1:7" x14ac:dyDescent="0.25">
      <c r="A3" s="84" t="s">
        <v>1</v>
      </c>
      <c r="B3" s="3">
        <v>2023</v>
      </c>
      <c r="C3" s="21"/>
      <c r="D3" s="58"/>
      <c r="E3" s="21"/>
      <c r="F3" s="21"/>
    </row>
    <row r="4" spans="1:7" ht="15.75" thickBot="1" x14ac:dyDescent="0.3">
      <c r="A4" s="85" t="s">
        <v>2</v>
      </c>
      <c r="B4" s="94">
        <v>727</v>
      </c>
      <c r="C4" s="22"/>
      <c r="D4" s="59"/>
      <c r="E4" s="22"/>
      <c r="F4" s="22"/>
    </row>
    <row r="5" spans="1:7" ht="15.75" thickBot="1" x14ac:dyDescent="0.3">
      <c r="A5" s="5"/>
      <c r="B5" s="6"/>
      <c r="C5" s="23"/>
      <c r="D5" s="60"/>
      <c r="E5" s="23"/>
      <c r="F5" s="23"/>
    </row>
    <row r="6" spans="1:7" ht="15.75" thickBot="1" x14ac:dyDescent="0.3">
      <c r="A6" s="24" t="s">
        <v>3</v>
      </c>
      <c r="B6" s="25" t="s">
        <v>4</v>
      </c>
      <c r="C6" s="25" t="s">
        <v>5</v>
      </c>
      <c r="D6" s="64" t="s">
        <v>49</v>
      </c>
      <c r="E6" s="31" t="s">
        <v>51</v>
      </c>
      <c r="F6" s="31" t="s">
        <v>50</v>
      </c>
      <c r="G6" s="26" t="s">
        <v>6</v>
      </c>
    </row>
    <row r="7" spans="1:7" ht="30" x14ac:dyDescent="0.25">
      <c r="A7" s="27" t="s">
        <v>7</v>
      </c>
      <c r="B7" s="28">
        <v>150110</v>
      </c>
      <c r="C7" s="35">
        <v>0.35</v>
      </c>
      <c r="D7" s="78" t="s">
        <v>52</v>
      </c>
      <c r="E7" s="126" t="s">
        <v>39</v>
      </c>
      <c r="F7" s="124">
        <f>SUM(C7:C8)</f>
        <v>1.0499999999999998</v>
      </c>
      <c r="G7" s="115">
        <f>(F7/$B$4)*1000</f>
        <v>1.4442916093535072</v>
      </c>
    </row>
    <row r="8" spans="1:7" ht="30.75" thickBot="1" x14ac:dyDescent="0.3">
      <c r="A8" s="29" t="s">
        <v>53</v>
      </c>
      <c r="B8" s="30">
        <v>200127</v>
      </c>
      <c r="C8" s="39">
        <v>0.7</v>
      </c>
      <c r="D8" s="80" t="s">
        <v>52</v>
      </c>
      <c r="E8" s="127"/>
      <c r="F8" s="125"/>
      <c r="G8" s="116"/>
    </row>
    <row r="9" spans="1:7" x14ac:dyDescent="0.25">
      <c r="A9" s="27" t="s">
        <v>55</v>
      </c>
      <c r="B9" s="28">
        <v>170102</v>
      </c>
      <c r="C9" s="35">
        <v>50.88</v>
      </c>
      <c r="D9" s="78" t="s">
        <v>52</v>
      </c>
      <c r="E9" s="118" t="s">
        <v>40</v>
      </c>
      <c r="F9" s="119">
        <f>SUM(C9:C12)</f>
        <v>58.493900000000004</v>
      </c>
      <c r="G9" s="117">
        <f>(F9/$B$4)*1000</f>
        <v>80.459284731774432</v>
      </c>
    </row>
    <row r="10" spans="1:7" x14ac:dyDescent="0.25">
      <c r="A10" s="8" t="s">
        <v>54</v>
      </c>
      <c r="B10" s="9">
        <v>170504</v>
      </c>
      <c r="C10" s="10">
        <v>0</v>
      </c>
      <c r="D10" s="79" t="s">
        <v>52</v>
      </c>
      <c r="E10" s="118"/>
      <c r="F10" s="119"/>
      <c r="G10" s="117"/>
    </row>
    <row r="11" spans="1:7" x14ac:dyDescent="0.25">
      <c r="A11" s="8" t="s">
        <v>11</v>
      </c>
      <c r="B11" s="9">
        <v>200125</v>
      </c>
      <c r="C11" s="10">
        <v>0.34100000000000003</v>
      </c>
      <c r="D11" s="79" t="s">
        <v>52</v>
      </c>
      <c r="E11" s="118"/>
      <c r="F11" s="119"/>
      <c r="G11" s="117"/>
    </row>
    <row r="12" spans="1:7" ht="15.75" thickBot="1" x14ac:dyDescent="0.3">
      <c r="A12" s="29" t="s">
        <v>14</v>
      </c>
      <c r="B12" s="30">
        <v>200140</v>
      </c>
      <c r="C12" s="39">
        <v>7.2728999999999999</v>
      </c>
      <c r="D12" s="80" t="s">
        <v>52</v>
      </c>
      <c r="E12" s="118"/>
      <c r="F12" s="119"/>
      <c r="G12" s="117"/>
    </row>
    <row r="13" spans="1:7" ht="15.75" thickBot="1" x14ac:dyDescent="0.3">
      <c r="A13" s="86" t="s">
        <v>8</v>
      </c>
      <c r="B13" s="87">
        <v>200101</v>
      </c>
      <c r="C13" s="88">
        <v>15.7</v>
      </c>
      <c r="D13" s="89">
        <v>15.7</v>
      </c>
      <c r="E13" s="105" t="s">
        <v>41</v>
      </c>
      <c r="F13" s="43">
        <f t="shared" ref="F13:F18" si="0">C13</f>
        <v>15.7</v>
      </c>
      <c r="G13" s="44">
        <f>(C13/$B$4)*1000</f>
        <v>21.595598349381017</v>
      </c>
    </row>
    <row r="14" spans="1:7" ht="15.75" thickBot="1" x14ac:dyDescent="0.3">
      <c r="A14" s="40" t="s">
        <v>9</v>
      </c>
      <c r="B14" s="41">
        <v>200102</v>
      </c>
      <c r="C14" s="42">
        <v>11.04</v>
      </c>
      <c r="D14" s="81">
        <v>11.04</v>
      </c>
      <c r="E14" s="107" t="s">
        <v>9</v>
      </c>
      <c r="F14" s="104">
        <f t="shared" si="0"/>
        <v>11.04</v>
      </c>
      <c r="G14" s="44">
        <f t="shared" ref="G14:G25" si="1">(C14/$B$4)*1000</f>
        <v>15.185694635488307</v>
      </c>
    </row>
    <row r="15" spans="1:7" ht="15.75" thickBot="1" x14ac:dyDescent="0.3">
      <c r="A15" s="90" t="s">
        <v>10</v>
      </c>
      <c r="B15" s="91">
        <v>200110</v>
      </c>
      <c r="C15" s="92">
        <v>1.3560000000000001</v>
      </c>
      <c r="D15" s="93" t="s">
        <v>52</v>
      </c>
      <c r="E15" s="106" t="s">
        <v>10</v>
      </c>
      <c r="F15" s="43">
        <f t="shared" si="0"/>
        <v>1.3560000000000001</v>
      </c>
      <c r="G15" s="44">
        <f t="shared" si="1"/>
        <v>1.8651994497936726</v>
      </c>
    </row>
    <row r="16" spans="1:7" ht="15.75" thickBot="1" x14ac:dyDescent="0.3">
      <c r="A16" s="40" t="s">
        <v>12</v>
      </c>
      <c r="B16" s="41">
        <v>200138</v>
      </c>
      <c r="C16" s="42">
        <v>0</v>
      </c>
      <c r="D16" s="81" t="s">
        <v>52</v>
      </c>
      <c r="E16" s="72" t="s">
        <v>42</v>
      </c>
      <c r="F16" s="43">
        <f t="shared" si="0"/>
        <v>0</v>
      </c>
      <c r="G16" s="44">
        <f t="shared" si="1"/>
        <v>0</v>
      </c>
    </row>
    <row r="17" spans="1:7" ht="15.75" thickBot="1" x14ac:dyDescent="0.3">
      <c r="A17" s="90" t="s">
        <v>13</v>
      </c>
      <c r="B17" s="91">
        <v>200139</v>
      </c>
      <c r="C17" s="92">
        <v>13.35</v>
      </c>
      <c r="D17" s="93" t="s">
        <v>52</v>
      </c>
      <c r="E17" s="73" t="s">
        <v>43</v>
      </c>
      <c r="F17" s="43">
        <f t="shared" si="0"/>
        <v>13.35</v>
      </c>
      <c r="G17" s="44">
        <f t="shared" si="1"/>
        <v>18.363136176066025</v>
      </c>
    </row>
    <row r="18" spans="1:7" ht="15.75" thickBot="1" x14ac:dyDescent="0.3">
      <c r="A18" s="86" t="s">
        <v>15</v>
      </c>
      <c r="B18" s="87">
        <v>200201</v>
      </c>
      <c r="C18" s="88">
        <v>129.71</v>
      </c>
      <c r="D18" s="89">
        <v>56.39</v>
      </c>
      <c r="E18" s="74" t="s">
        <v>44</v>
      </c>
      <c r="F18" s="43">
        <f t="shared" si="0"/>
        <v>129.71</v>
      </c>
      <c r="G18" s="44">
        <f t="shared" si="1"/>
        <v>178.41815680880333</v>
      </c>
    </row>
    <row r="19" spans="1:7" x14ac:dyDescent="0.25">
      <c r="A19" s="27" t="s">
        <v>16</v>
      </c>
      <c r="B19" s="28">
        <v>200301</v>
      </c>
      <c r="C19" s="35">
        <v>60.44</v>
      </c>
      <c r="D19" s="78">
        <v>60.44</v>
      </c>
      <c r="E19" s="120" t="s">
        <v>45</v>
      </c>
      <c r="F19" s="124">
        <f>SUM(C19:C20)</f>
        <v>100.28999999999999</v>
      </c>
      <c r="G19" s="115">
        <f>(F19/$B$4)*1000</f>
        <v>137.95048143053646</v>
      </c>
    </row>
    <row r="20" spans="1:7" ht="15.75" thickBot="1" x14ac:dyDescent="0.3">
      <c r="A20" s="29" t="s">
        <v>17</v>
      </c>
      <c r="B20" s="30">
        <v>200301</v>
      </c>
      <c r="C20" s="39">
        <v>39.85</v>
      </c>
      <c r="D20" s="80">
        <v>36.450000000000003</v>
      </c>
      <c r="E20" s="121"/>
      <c r="F20" s="125"/>
      <c r="G20" s="116"/>
    </row>
    <row r="21" spans="1:7" x14ac:dyDescent="0.25">
      <c r="A21" s="27" t="s">
        <v>18</v>
      </c>
      <c r="B21" s="28">
        <v>200307</v>
      </c>
      <c r="C21" s="35">
        <v>26.48</v>
      </c>
      <c r="D21" s="78" t="s">
        <v>52</v>
      </c>
      <c r="E21" s="122" t="s">
        <v>46</v>
      </c>
      <c r="F21" s="124">
        <f>SUM(C21:C22)</f>
        <v>26.48</v>
      </c>
      <c r="G21" s="115">
        <f>(F21/$B$4)*1000</f>
        <v>36.423658872077027</v>
      </c>
    </row>
    <row r="22" spans="1:7" ht="15.75" thickBot="1" x14ac:dyDescent="0.3">
      <c r="A22" s="29" t="s">
        <v>19</v>
      </c>
      <c r="B22" s="30">
        <v>200307</v>
      </c>
      <c r="C22" s="39">
        <v>0</v>
      </c>
      <c r="D22" s="80" t="s">
        <v>52</v>
      </c>
      <c r="E22" s="123"/>
      <c r="F22" s="125"/>
      <c r="G22" s="116"/>
    </row>
    <row r="23" spans="1:7" x14ac:dyDescent="0.25">
      <c r="A23" s="101" t="s">
        <v>20</v>
      </c>
      <c r="B23" s="102">
        <v>200140</v>
      </c>
      <c r="C23" s="103">
        <v>42.768900000000002</v>
      </c>
      <c r="D23" s="82" t="s">
        <v>52</v>
      </c>
      <c r="E23" s="75"/>
      <c r="F23" s="45"/>
      <c r="G23" s="46">
        <f t="shared" si="1"/>
        <v>58.829298486932601</v>
      </c>
    </row>
    <row r="24" spans="1:7" x14ac:dyDescent="0.25">
      <c r="A24" s="95" t="s">
        <v>21</v>
      </c>
      <c r="B24" s="96">
        <v>200101</v>
      </c>
      <c r="C24" s="97">
        <v>1.1950000000000001</v>
      </c>
      <c r="D24" s="79" t="s">
        <v>52</v>
      </c>
      <c r="E24" s="76"/>
      <c r="F24" s="47"/>
      <c r="G24" s="48">
        <f t="shared" si="1"/>
        <v>1.6437414030261348</v>
      </c>
    </row>
    <row r="25" spans="1:7" ht="15.75" thickBot="1" x14ac:dyDescent="0.3">
      <c r="A25" s="98" t="s">
        <v>22</v>
      </c>
      <c r="B25" s="99">
        <v>200307</v>
      </c>
      <c r="C25" s="100">
        <v>0</v>
      </c>
      <c r="D25" s="80" t="s">
        <v>52</v>
      </c>
      <c r="E25" s="77"/>
      <c r="F25" s="70"/>
      <c r="G25" s="71">
        <f t="shared" si="1"/>
        <v>0</v>
      </c>
    </row>
    <row r="26" spans="1:7" ht="15.75" thickBot="1" x14ac:dyDescent="0.3">
      <c r="A26" s="65" t="s">
        <v>23</v>
      </c>
      <c r="B26" s="66"/>
      <c r="C26" s="66">
        <f>SUM(C7:C25)</f>
        <v>401.43380000000008</v>
      </c>
      <c r="D26" s="67"/>
      <c r="E26" s="68"/>
      <c r="F26" s="67"/>
      <c r="G26" s="69">
        <f>(C26/$B$4)*1000</f>
        <v>552.17854195323252</v>
      </c>
    </row>
    <row r="28" spans="1:7" ht="15.75" thickBot="1" x14ac:dyDescent="0.3"/>
    <row r="29" spans="1:7" x14ac:dyDescent="0.25">
      <c r="A29" s="11" t="s">
        <v>24</v>
      </c>
      <c r="B29" s="12">
        <f>B30+B31</f>
        <v>350.2038</v>
      </c>
      <c r="C29" s="13">
        <f>B29/B29</f>
        <v>1</v>
      </c>
      <c r="D29" s="61"/>
      <c r="E29" s="36"/>
      <c r="F29" s="36"/>
    </row>
    <row r="30" spans="1:7" x14ac:dyDescent="0.25">
      <c r="A30" s="2" t="s">
        <v>25</v>
      </c>
      <c r="B30" s="14">
        <f>SUM(C11:C15,C16:C18,,C23:C24,)</f>
        <v>222.7338</v>
      </c>
      <c r="C30" s="15">
        <f>$B$30/$B$29</f>
        <v>0.63601194504457115</v>
      </c>
      <c r="D30" s="62"/>
      <c r="E30" s="37"/>
      <c r="F30" s="37"/>
    </row>
    <row r="31" spans="1:7" ht="15.75" thickBot="1" x14ac:dyDescent="0.3">
      <c r="A31" s="4" t="s">
        <v>26</v>
      </c>
      <c r="B31" s="16">
        <f>SUM(C8,C19:C22,C25)</f>
        <v>127.47000000000001</v>
      </c>
      <c r="C31" s="17">
        <f>$B$31/$B$29</f>
        <v>0.36398805495542885</v>
      </c>
      <c r="D31" s="63"/>
      <c r="E31" s="38"/>
      <c r="F31" s="38"/>
    </row>
    <row r="32" spans="1:7" ht="15.75" thickBot="1" x14ac:dyDescent="0.3"/>
    <row r="33" spans="1:2" x14ac:dyDescent="0.25">
      <c r="A33" s="11" t="s">
        <v>27</v>
      </c>
      <c r="B33" s="18">
        <f>$B$4*0.18</f>
        <v>130.85999999999999</v>
      </c>
    </row>
    <row r="34" spans="1:2" ht="15.75" thickBot="1" x14ac:dyDescent="0.3">
      <c r="A34" s="4" t="s">
        <v>28</v>
      </c>
      <c r="B34" s="19">
        <f>$C$19+$C$21</f>
        <v>86.92</v>
      </c>
    </row>
    <row r="35" spans="1:2" x14ac:dyDescent="0.25">
      <c r="A35" s="53"/>
      <c r="B35" s="53"/>
    </row>
    <row r="36" spans="1:2" x14ac:dyDescent="0.25">
      <c r="A36" s="49"/>
    </row>
    <row r="37" spans="1:2" x14ac:dyDescent="0.25">
      <c r="A37" s="54"/>
    </row>
    <row r="38" spans="1:2" x14ac:dyDescent="0.25">
      <c r="A38" s="49"/>
    </row>
    <row r="39" spans="1:2" ht="30" customHeight="1" x14ac:dyDescent="0.25">
      <c r="A39" s="49"/>
    </row>
    <row r="40" spans="1:2" x14ac:dyDescent="0.25">
      <c r="A40" s="54"/>
      <c r="B40" s="53"/>
    </row>
    <row r="41" spans="1:2" x14ac:dyDescent="0.25">
      <c r="A41" s="49"/>
    </row>
    <row r="42" spans="1:2" x14ac:dyDescent="0.25">
      <c r="A42" s="49"/>
    </row>
    <row r="43" spans="1:2" x14ac:dyDescent="0.25">
      <c r="A43" s="54"/>
    </row>
    <row r="44" spans="1:2" x14ac:dyDescent="0.25">
      <c r="A44" s="49"/>
    </row>
  </sheetData>
  <mergeCells count="12">
    <mergeCell ref="G7:G8"/>
    <mergeCell ref="G9:G12"/>
    <mergeCell ref="G19:G20"/>
    <mergeCell ref="G21:G22"/>
    <mergeCell ref="E9:E12"/>
    <mergeCell ref="F9:F12"/>
    <mergeCell ref="E19:E20"/>
    <mergeCell ref="E21:E22"/>
    <mergeCell ref="F19:F20"/>
    <mergeCell ref="F21:F22"/>
    <mergeCell ref="F7:F8"/>
    <mergeCell ref="E7:E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43CC6-234A-453C-84CD-05BACF4FB59E}">
  <dimension ref="A1:H66"/>
  <sheetViews>
    <sheetView tabSelected="1" zoomScaleNormal="100" workbookViewId="0">
      <selection activeCell="B66" sqref="B66"/>
    </sheetView>
  </sheetViews>
  <sheetFormatPr defaultRowHeight="15" x14ac:dyDescent="0.25"/>
  <cols>
    <col min="1" max="1" width="45.28515625" customWidth="1"/>
    <col min="2" max="2" width="22" customWidth="1"/>
    <col min="3" max="3" width="19.140625" customWidth="1"/>
    <col min="4" max="4" width="18.5703125" customWidth="1"/>
  </cols>
  <sheetData>
    <row r="1" spans="1:8" ht="34.5" customHeight="1" x14ac:dyDescent="0.3">
      <c r="A1" s="129" t="s">
        <v>57</v>
      </c>
      <c r="B1" s="129"/>
      <c r="C1" s="129"/>
      <c r="D1" s="51"/>
      <c r="E1" s="51"/>
      <c r="F1" s="51"/>
      <c r="G1" s="51"/>
    </row>
    <row r="2" spans="1:8" ht="12" customHeight="1" x14ac:dyDescent="0.25">
      <c r="A2" s="50"/>
      <c r="B2" s="50"/>
      <c r="C2" s="50"/>
      <c r="D2" s="51"/>
      <c r="E2" s="51"/>
      <c r="F2" s="51"/>
      <c r="G2" s="51"/>
    </row>
    <row r="3" spans="1:8" ht="15" customHeight="1" x14ac:dyDescent="0.25">
      <c r="A3" s="130" t="s">
        <v>47</v>
      </c>
      <c r="B3" s="49"/>
      <c r="C3" s="49"/>
      <c r="D3" s="49"/>
      <c r="E3" s="49"/>
      <c r="F3" s="49"/>
      <c r="G3" s="49"/>
      <c r="H3" s="49"/>
    </row>
    <row r="4" spans="1:8" ht="90.75" customHeight="1" x14ac:dyDescent="0.25">
      <c r="A4" s="130"/>
      <c r="B4" s="56"/>
      <c r="C4" s="49"/>
      <c r="D4" s="49"/>
      <c r="E4" s="49"/>
      <c r="F4" s="49"/>
      <c r="G4" s="49"/>
      <c r="H4" s="49"/>
    </row>
    <row r="5" spans="1:8" x14ac:dyDescent="0.25">
      <c r="A5" s="49"/>
      <c r="B5" s="56"/>
      <c r="C5" s="49"/>
      <c r="D5" s="49"/>
      <c r="E5" s="49"/>
      <c r="F5" s="49"/>
      <c r="G5" s="49"/>
      <c r="H5" s="49"/>
    </row>
    <row r="6" spans="1:8" ht="4.5" customHeight="1" x14ac:dyDescent="0.25">
      <c r="A6" s="49"/>
      <c r="B6" s="56"/>
      <c r="C6" s="49"/>
      <c r="D6" s="49"/>
      <c r="E6" s="49"/>
      <c r="F6" s="49"/>
      <c r="G6" s="49"/>
      <c r="H6" s="49"/>
    </row>
    <row r="7" spans="1:8" x14ac:dyDescent="0.25">
      <c r="A7" s="49"/>
      <c r="B7" s="49"/>
    </row>
    <row r="8" spans="1:8" x14ac:dyDescent="0.25">
      <c r="A8" s="49"/>
      <c r="B8" s="49"/>
    </row>
    <row r="9" spans="1:8" x14ac:dyDescent="0.25">
      <c r="A9" s="49"/>
      <c r="B9" s="49"/>
    </row>
    <row r="10" spans="1:8" x14ac:dyDescent="0.25">
      <c r="A10" s="49"/>
      <c r="B10" s="49"/>
    </row>
    <row r="11" spans="1:8" x14ac:dyDescent="0.25">
      <c r="A11" s="49"/>
      <c r="B11" s="49"/>
    </row>
    <row r="32" ht="46.5" customHeight="1" x14ac:dyDescent="0.25"/>
    <row r="34" spans="1:2" ht="33" customHeight="1" x14ac:dyDescent="0.25"/>
    <row r="35" spans="1:2" ht="33.75" customHeight="1" x14ac:dyDescent="0.25"/>
    <row r="36" spans="1:2" ht="18.75" customHeight="1" x14ac:dyDescent="0.25"/>
    <row r="37" spans="1:2" ht="19.5" customHeight="1" x14ac:dyDescent="0.25"/>
    <row r="38" spans="1:2" ht="22.5" customHeight="1" x14ac:dyDescent="0.25"/>
    <row r="39" spans="1:2" ht="15.75" thickBot="1" x14ac:dyDescent="0.3"/>
    <row r="40" spans="1:2" ht="24" customHeight="1" thickBot="1" x14ac:dyDescent="0.3">
      <c r="A40" s="32" t="s">
        <v>29</v>
      </c>
      <c r="B40" s="33"/>
    </row>
    <row r="41" spans="1:2" x14ac:dyDescent="0.25">
      <c r="A41" s="7" t="s">
        <v>30</v>
      </c>
      <c r="B41" s="108">
        <f>B42</f>
        <v>1139269</v>
      </c>
    </row>
    <row r="42" spans="1:2" ht="59.25" customHeight="1" x14ac:dyDescent="0.25">
      <c r="A42" s="8" t="s">
        <v>33</v>
      </c>
      <c r="B42" s="109">
        <v>1139269</v>
      </c>
    </row>
    <row r="43" spans="1:2" x14ac:dyDescent="0.25">
      <c r="A43" s="34" t="s">
        <v>31</v>
      </c>
      <c r="B43" s="109"/>
    </row>
    <row r="44" spans="1:2" ht="32.25" customHeight="1" x14ac:dyDescent="0.25">
      <c r="A44" s="8" t="s">
        <v>32</v>
      </c>
      <c r="B44" s="109">
        <v>735407</v>
      </c>
    </row>
    <row r="45" spans="1:2" ht="31.5" customHeight="1" thickBot="1" x14ac:dyDescent="0.3">
      <c r="A45" s="29" t="s">
        <v>34</v>
      </c>
      <c r="B45" s="110">
        <v>403862</v>
      </c>
    </row>
    <row r="46" spans="1:2" x14ac:dyDescent="0.25">
      <c r="A46" s="20" t="s">
        <v>35</v>
      </c>
      <c r="B46" s="108">
        <f>B47+B48</f>
        <v>800222</v>
      </c>
    </row>
    <row r="47" spans="1:2" ht="28.5" customHeight="1" x14ac:dyDescent="0.25">
      <c r="A47" s="8" t="s">
        <v>58</v>
      </c>
      <c r="B47" s="109">
        <v>595396</v>
      </c>
    </row>
    <row r="48" spans="1:2" ht="30.75" thickBot="1" x14ac:dyDescent="0.3">
      <c r="A48" s="29" t="s">
        <v>36</v>
      </c>
      <c r="B48" s="110">
        <v>204826</v>
      </c>
    </row>
    <row r="49" spans="1:4" ht="15.75" thickBot="1" x14ac:dyDescent="0.3">
      <c r="A49" s="55" t="s">
        <v>37</v>
      </c>
      <c r="B49" s="111"/>
    </row>
    <row r="50" spans="1:4" ht="15.75" thickBot="1" x14ac:dyDescent="0.3">
      <c r="A50" s="40" t="s">
        <v>38</v>
      </c>
      <c r="B50" s="112">
        <f>B42-B46</f>
        <v>339047</v>
      </c>
    </row>
    <row r="52" spans="1:4" x14ac:dyDescent="0.25">
      <c r="A52" s="49" t="s">
        <v>48</v>
      </c>
      <c r="B52" s="49"/>
    </row>
    <row r="53" spans="1:4" ht="23.25" customHeight="1" x14ac:dyDescent="0.25"/>
    <row r="54" spans="1:4" ht="30" customHeight="1" x14ac:dyDescent="0.25">
      <c r="A54" s="128" t="s">
        <v>61</v>
      </c>
      <c r="B54" s="128"/>
      <c r="C54" s="128"/>
    </row>
    <row r="55" spans="1:4" x14ac:dyDescent="0.25">
      <c r="A55" s="113" t="s">
        <v>59</v>
      </c>
      <c r="B55" s="113"/>
      <c r="C55" s="113"/>
    </row>
    <row r="56" spans="1:4" ht="30" customHeight="1" x14ac:dyDescent="0.25">
      <c r="A56" s="128" t="s">
        <v>62</v>
      </c>
      <c r="B56" s="128"/>
      <c r="C56" s="128"/>
      <c r="D56" s="52"/>
    </row>
    <row r="57" spans="1:4" x14ac:dyDescent="0.25">
      <c r="A57" s="113" t="s">
        <v>60</v>
      </c>
      <c r="B57" s="113"/>
      <c r="C57" s="114"/>
      <c r="D57" s="53"/>
    </row>
    <row r="58" spans="1:4" ht="45" x14ac:dyDescent="0.25">
      <c r="A58" s="49" t="s">
        <v>63</v>
      </c>
      <c r="B58" s="49"/>
      <c r="C58" s="49"/>
    </row>
    <row r="59" spans="1:4" x14ac:dyDescent="0.25">
      <c r="A59" s="49"/>
      <c r="B59" s="49"/>
      <c r="C59" s="54"/>
    </row>
    <row r="60" spans="1:4" x14ac:dyDescent="0.25">
      <c r="C60" s="49"/>
    </row>
    <row r="61" spans="1:4" x14ac:dyDescent="0.25">
      <c r="C61" s="49"/>
    </row>
    <row r="62" spans="1:4" x14ac:dyDescent="0.25">
      <c r="C62" s="54"/>
      <c r="D62" s="53"/>
    </row>
    <row r="63" spans="1:4" x14ac:dyDescent="0.25">
      <c r="C63" s="49"/>
    </row>
    <row r="64" spans="1:4" x14ac:dyDescent="0.25">
      <c r="C64" s="49"/>
    </row>
    <row r="65" spans="3:3" x14ac:dyDescent="0.25">
      <c r="C65" s="54"/>
    </row>
    <row r="66" spans="3:3" x14ac:dyDescent="0.25">
      <c r="C66" s="49"/>
    </row>
  </sheetData>
  <mergeCells count="4">
    <mergeCell ref="A54:C54"/>
    <mergeCell ref="A56:C56"/>
    <mergeCell ref="A1:C1"/>
    <mergeCell ref="A3:A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Výchozí podklad</vt:lpstr>
      <vt:lpstr>Ke zveřejnění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Vendula Večeřová</dc:creator>
  <cp:lastModifiedBy>Petra Hanáková</cp:lastModifiedBy>
  <cp:lastPrinted>2024-08-01T08:53:02Z</cp:lastPrinted>
  <dcterms:created xsi:type="dcterms:W3CDTF">2024-07-29T08:30:17Z</dcterms:created>
  <dcterms:modified xsi:type="dcterms:W3CDTF">2024-09-06T08:26:42Z</dcterms:modified>
</cp:coreProperties>
</file>